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bluz\Desktop\"/>
    </mc:Choice>
  </mc:AlternateContent>
  <bookViews>
    <workbookView xWindow="0" yWindow="0" windowWidth="25125" windowHeight="1243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93" i="1"/>
  <c r="D84" i="1"/>
  <c r="D83" i="1"/>
  <c r="D80" i="1"/>
  <c r="D67" i="1"/>
  <c r="D65" i="1"/>
  <c r="D64" i="1"/>
  <c r="D63" i="1"/>
  <c r="D59" i="1"/>
  <c r="D54" i="1"/>
  <c r="D52" i="1"/>
  <c r="D51" i="1"/>
  <c r="D44" i="1"/>
  <c r="D38" i="1"/>
  <c r="D13" i="1"/>
  <c r="D12" i="1"/>
</calcChain>
</file>

<file path=xl/sharedStrings.xml><?xml version="1.0" encoding="utf-8"?>
<sst xmlns="http://schemas.openxmlformats.org/spreadsheetml/2006/main" count="275" uniqueCount="189">
  <si>
    <t>AFRICAN UNION</t>
  </si>
  <si>
    <t>UNION AFRICAINE</t>
  </si>
  <si>
    <t>UNIÃO AFRICANA</t>
  </si>
  <si>
    <t>Addis Ababa, ETHIOPIA     P. O. Box 3243    Tel :+251 (0)11-551 7700    Fax : +251 (0)11-551 0442</t>
  </si>
  <si>
    <t>Description</t>
  </si>
  <si>
    <t>Currency</t>
  </si>
  <si>
    <t>Awarded to</t>
  </si>
  <si>
    <t>USD</t>
  </si>
  <si>
    <t xml:space="preserve">USD 33,391.44 for one year.
Lessor: Mesfin Tesfa 
 USD 60,000.00 for one year.
Lessor: Mr. Getachew Belete
</t>
  </si>
  <si>
    <t xml:space="preserve">USD52,800 Per Year
Lessor: Mr. Aster Seifu Maru
USD66,000 Per Year
Lessor: Ato Sultan Hassen Shikur
USD57,000 Per Year
Lessor: Mrs. Angela Astuti
USD72,000 Per Year
Lessor: Mrs. Jemba Yergalem 
</t>
  </si>
  <si>
    <t>Additional Services for the GRMF and Extension of contract in favour of Rodl &amp; Partner Technical Consultant for the GRMF Project</t>
  </si>
  <si>
    <t>EUR</t>
  </si>
  <si>
    <t>Rodl &amp; Partner Technical Consultant</t>
  </si>
  <si>
    <t>Mrs. Jember Yergalem</t>
  </si>
  <si>
    <t>XAF</t>
  </si>
  <si>
    <t>Doosungmc Motor Co. Ltd</t>
  </si>
  <si>
    <t xml:space="preserve">Conference Package for the second Extra Ordinary  Session of the Specialized Technical Committee (STC) on Justice and Legal Affairs 11-15 March 2018 Kigali </t>
  </si>
  <si>
    <t>Kigali Serena Hotel</t>
  </si>
  <si>
    <t>Price Increment for Agar Protection Service Plc</t>
  </si>
  <si>
    <t>ETB</t>
  </si>
  <si>
    <t xml:space="preserve">Agar Protection Service Plc </t>
  </si>
  <si>
    <t xml:space="preserve">Conference Package for the 10th Meeting of the AfCFTA negotiating forum (AfCFTA-NE); 2nd Meeting of language experts; 5th Meeting of the Senior Trade Officials (STO); 5TH Meeting of the AU Ministers of Trade From 26th February to 9th March 2018, Kigali-Rwanda. (TID) </t>
  </si>
  <si>
    <t xml:space="preserve">Kigali Serena Hotel </t>
  </si>
  <si>
    <t xml:space="preserve">ALISA HOTELS </t>
  </si>
  <si>
    <t xml:space="preserve">Supply and delivery of Medals, Military accoutrements and flags for the AUC under the Framework Contract. </t>
  </si>
  <si>
    <t xml:space="preserve">AMAYE LLC </t>
  </si>
  <si>
    <t>Outdoor catering services within the AUC under two years framework contract.</t>
  </si>
  <si>
    <t xml:space="preserve"> -</t>
  </si>
  <si>
    <t xml:space="preserve">1. Hilton Addis Ababa
2. Saro Maria Hotel
3. Gusto Restaurant
4. Addis International Catering
5.Capital Hotel
6. Tivoli Trading PLC
7.Kuriftu Resort
</t>
  </si>
  <si>
    <t>Price variation on the Peace &amp; Security Memorial Marble Wall.</t>
  </si>
  <si>
    <t>CSCEC Ltd</t>
  </si>
  <si>
    <t>Catering Service with TIVOLI trading PLC for the 6th meeting of AfCFTA held by Trade &amp; Industry Department from 23th April to 12th May 2018.</t>
  </si>
  <si>
    <t xml:space="preserve">TIVOLI Trading </t>
  </si>
  <si>
    <t xml:space="preserve">Online subscription  for a 3 years contract </t>
  </si>
  <si>
    <t xml:space="preserve"> The online service providers are as follows: 
1.Oxford Analytical USD13,825
2.EIU £12,689.0
3.Reuters £39,984.00 
4.AFP EUR 22,000.00
5.BBC Monitoring £10,464.00
</t>
  </si>
  <si>
    <t>Contract extension of NEPAD SAP Hosting and Maintenance –HANA Cloud License. (NEPAD)</t>
  </si>
  <si>
    <t>Ebola Testing Equipment and Testing Consumables for Use in The Field (GeneXpert) in DRC.</t>
  </si>
  <si>
    <t>CEPHID HBDC SAS France</t>
  </si>
  <si>
    <t>Supply and installation of prefabricated offices for MNJTF Mission GD</t>
  </si>
  <si>
    <t>Star Oilfield Service and Supplies Company</t>
  </si>
  <si>
    <t>Extension of Emerging Market Communication (EMC) Framework Contract</t>
  </si>
  <si>
    <t xml:space="preserve">Emerging Market Communication (EMC) </t>
  </si>
  <si>
    <t xml:space="preserve">African Union Research Grants II </t>
  </si>
  <si>
    <t>124,100.00.</t>
  </si>
  <si>
    <t xml:space="preserve">New Frontier Services </t>
  </si>
  <si>
    <t xml:space="preserve">Vehicle Rentals for Long Term and Short Term Observers to Mali Election. </t>
  </si>
  <si>
    <t>Maxi Car Voyage</t>
  </si>
  <si>
    <t xml:space="preserve">Valuation and Verification of Property Plant and Equipment of the African Union. </t>
  </si>
  <si>
    <t xml:space="preserve">PwC Limited, JV Syagga &amp; Association Limited </t>
  </si>
  <si>
    <t xml:space="preserve">Renewal of Three Years Maintenance Service Contract of the Bio-Safety level 3 Laboratory. (PANVAC) </t>
  </si>
  <si>
    <t xml:space="preserve">GROUP MERIDIS (LABOVER) France </t>
  </si>
  <si>
    <t xml:space="preserve">Purchase of Vehicles for AU Offices </t>
  </si>
  <si>
    <t>Award of contract for purchase of vehicles for the AU 2018 as per schedule below to 
Toyota Gibraltar, Chrysler Daimler, MOENCO, Orbis and Ourismane Chevrolet of Rockville (USA)
1.TOYOTA GIBRALTAR     (¥ 55,444,192/ $587,022.42)
2. MERCEDES- CHRYSLAR DAIMLAR (EURO151,636.27/USD175,504.95)
3.TOYOTA- MOENCO (¥40,559,000.00/$618,776.19)
4.MERCEDES- Orbis  (€109,560.75/ US$6,304)
5.CHEVROLET (US$79,640.00</t>
  </si>
  <si>
    <t xml:space="preserve">Havage Engineering Services Ltd </t>
  </si>
  <si>
    <t xml:space="preserve">Quality Medical FZC1 Saif Suite </t>
  </si>
  <si>
    <t>Increment A T General Designing and Landscape Service.</t>
  </si>
  <si>
    <t>AT General</t>
  </si>
  <si>
    <t>Proposals for Case Management Information and Documentation System upgrade. (AFCHPR) T</t>
  </si>
  <si>
    <t xml:space="preserve">International Systems Inc </t>
  </si>
  <si>
    <t xml:space="preserve">The Joint Evaluation of the NEPAD Spanish Fund Consultancy Services Report. (NEPAD) </t>
  </si>
  <si>
    <t xml:space="preserve">Lattanzio Advisory </t>
  </si>
  <si>
    <t xml:space="preserve">Consultancy Services for Detailed Scoping Study (DSS) For Vision 2063 Africa Integrated High Speed Railway Network and Masterplan. (NEPAD) VM </t>
  </si>
  <si>
    <t xml:space="preserve">CPCS Transcom Ltd </t>
  </si>
  <si>
    <t xml:space="preserve">Car Hire for Long Term Observers Mission in Zimbabwe from 1st July to 14th August 2018. </t>
  </si>
  <si>
    <t>El Mikho Travel &amp; Tours</t>
  </si>
  <si>
    <t xml:space="preserve">Consultancy Services to Conduct A Comprehensive Survey Of Earth Observation And Geospatial &amp; Allied Technologies Private Sector In Africa. </t>
  </si>
  <si>
    <t>Locate IT Limited</t>
  </si>
  <si>
    <t xml:space="preserve">Construction of Sixteen (16) Shallow wells with Hand pumps in the outskirts of Jowhar, Somalia. </t>
  </si>
  <si>
    <t>El-Ali Group of companies</t>
  </si>
  <si>
    <t>Renewal of lease for the Residence for the Head of Mission in South Sudan.</t>
  </si>
  <si>
    <t>Amb. John Andruga Duku</t>
  </si>
  <si>
    <t xml:space="preserve">Construction of borehole in Bele-Amin South Central Somalia. </t>
  </si>
  <si>
    <t>Host General Services</t>
  </si>
  <si>
    <t>Consultancy Services for the Implementation of Single Windows in African Union Member States</t>
  </si>
  <si>
    <t>IOS Partners, Inc</t>
  </si>
  <si>
    <t>Beijing Housing Service Corporation</t>
  </si>
  <si>
    <t>Additional licenses to Regional/Liaison offices and  Organs</t>
  </si>
  <si>
    <t>SAP East Africa Limited</t>
  </si>
  <si>
    <t>Revamping of old campus network replacement of core switches cisco 4500-x and 6500-x</t>
  </si>
  <si>
    <t>IE Networks Solutions PLC</t>
  </si>
  <si>
    <t>Hotel Verde</t>
  </si>
  <si>
    <t>Accommodation and Transportation for Deployed Volunteers to support EBOLA outbreak IN DRC</t>
  </si>
  <si>
    <t xml:space="preserve">GREAT LAKES SERVICES,  ALBERTINE HOTEL </t>
  </si>
  <si>
    <t xml:space="preserve">Extension of Contract For Provision of Consultancy Service To Support The AUC Overall 7 Pillars Assessment of the Commission.  </t>
  </si>
  <si>
    <t xml:space="preserve">Mr. Patrick Kankya </t>
  </si>
  <si>
    <t>Rental of vehicles for LTO &amp; STO AUEOM in the Republic of Cameroon on 1st September-20 October 2018.</t>
  </si>
  <si>
    <t xml:space="preserve">Crystal Auto Rent </t>
  </si>
  <si>
    <t>Procurement of Accommodation for the Conduct of Logistics Exercise “IMDAD Africa 14-21 September 2018, Doula, Cameroon</t>
  </si>
  <si>
    <t xml:space="preserve">Hotel La Falaise, Somatel Hotel </t>
  </si>
  <si>
    <t xml:space="preserve"> Charleston Travel Ltd </t>
  </si>
  <si>
    <t>GRAIL</t>
  </si>
  <si>
    <t xml:space="preserve">Consultancy Services for the Establishment and Operation of Africa Centers for Disease Control and Prevention Training and Development of Public Health Workforce </t>
  </si>
  <si>
    <t xml:space="preserve"> Emory University</t>
  </si>
  <si>
    <t xml:space="preserve">United System Integrators (USI), </t>
  </si>
  <si>
    <t>Holler West Africa Limited ,Andy Culture Development Co. LTD</t>
  </si>
  <si>
    <t>Payment For Medium Voltage ATS</t>
  </si>
  <si>
    <t>Ethiopian Electricity Utility</t>
  </si>
  <si>
    <t>EXSEN Engineering</t>
  </si>
  <si>
    <t xml:space="preserve">Internet Textiles Private Limited </t>
  </si>
  <si>
    <t>TOYOTA KENYA LIMITED</t>
  </si>
  <si>
    <t xml:space="preserve">Accommodation in WALMONT at an estimated total amount of BWP129,720.00 (equivalent to US$11,973.20)
Accommodation in METCOURT INN at an estimated total amount of BWP30,510.00 (equivalent to US$2,816.08)
Accommodation in TRAVEL LODGE HOTEL at an estimated total amount of BWP723,000 (equivalent to US$66,733.12)
Accommodation in AVANI GABORONE RESORT &amp; CASINO at an estimated total amount of BWP500,000.00 (equivalent to US$46,150.15)
Conference Package in GABORONE INTERNATIONAL CONVENTION CENTRE (GICC) with total amount of BWP576,840.00 (equivalent to US$53,242.51)
</t>
  </si>
  <si>
    <t xml:space="preserve"> Macom Trading , MFI Trading, DCL Trading , EAV Solution </t>
  </si>
  <si>
    <t>OSSPRO Group, AO Consulting, On AIR</t>
  </si>
  <si>
    <t xml:space="preserve">Dineish Construction Ltd </t>
  </si>
  <si>
    <t>Request for approval of supply &amp; delivery of Network Equipment to the AUC</t>
  </si>
  <si>
    <t>IE Network</t>
  </si>
  <si>
    <t>Request for approval of Construction of Works for Douala Continental Logistics Base</t>
  </si>
  <si>
    <t>Hvavage Engineering Services Ltd</t>
  </si>
  <si>
    <t xml:space="preserve">Supply, Delivery and Installation of Network Equipment at AUC HQ </t>
  </si>
  <si>
    <t xml:space="preserve">Consultancy services for Design of Project for Unlocking Rural and Remote Access to Infrastructure and Services </t>
  </si>
  <si>
    <t>COWI</t>
  </si>
  <si>
    <t xml:space="preserve">Consultancy Services for Conducting  A study on Ports Efficiency and Competitiveness In Africa </t>
  </si>
  <si>
    <t>IOS Partners</t>
  </si>
  <si>
    <t xml:space="preserve">Accommodation for AUCIL Members </t>
  </si>
  <si>
    <t>Sheraton Hotel</t>
  </si>
  <si>
    <t xml:space="preserve">china state construction </t>
  </si>
  <si>
    <t>Individual Consultant to coordinate and supervise Africa CDC HQ Building Construction. - Africa CDC</t>
  </si>
  <si>
    <t xml:space="preserve">Amb.Fantahun H.Michael </t>
  </si>
  <si>
    <t xml:space="preserve">Consultancy service on research and training in AU - Ethics </t>
  </si>
  <si>
    <t>Dr. Mohammed Kisubi</t>
  </si>
  <si>
    <t>Africa Media-Image Project, Inc</t>
  </si>
  <si>
    <t xml:space="preserve">Procurement of Laboratory Equipment </t>
  </si>
  <si>
    <t xml:space="preserve">EAST AFRICA LTD </t>
  </si>
  <si>
    <t xml:space="preserve">Supply and Delivery of Computers and Accessories </t>
  </si>
  <si>
    <t xml:space="preserve">Bridgetech Private Limited </t>
  </si>
  <si>
    <t>Libya Oil Ethiopia</t>
  </si>
  <si>
    <t xml:space="preserve">Renewal of contract for Microsoft  Enterprise    </t>
  </si>
  <si>
    <t xml:space="preserve">Microsoft </t>
  </si>
  <si>
    <t xml:space="preserve">GREAT LAKES SERVICES , ALBERTINE HOTEL </t>
  </si>
  <si>
    <t>HR Trainings</t>
  </si>
  <si>
    <t>Wolverhampton/CIDT</t>
  </si>
  <si>
    <t>Procurement of diplomatic car for African Union permanent representative office in china Beijing</t>
  </si>
  <si>
    <t xml:space="preserve">MERCEDES BENZ </t>
  </si>
  <si>
    <t xml:space="preserve"> Variations Price for the Valuation and Verification of Property, Plant and Equipment of the African Union - PBFA Request for approval</t>
  </si>
  <si>
    <t>NITCON Ltd</t>
  </si>
  <si>
    <t>ABAP Enhancement Consultancy Services: (Implementation of ABAP Customized Developments)-</t>
  </si>
  <si>
    <t>EIM Solutions</t>
  </si>
  <si>
    <t xml:space="preserve">Public Relations and Media Outreach Services </t>
  </si>
  <si>
    <t xml:space="preserve">Consultancy Services for Policy and Regulation Initiative For Digital Africa </t>
  </si>
  <si>
    <t xml:space="preserve">Jones Day </t>
  </si>
  <si>
    <t xml:space="preserve">USI, Ethiopia </t>
  </si>
  <si>
    <t xml:space="preserve">Engage TV Advertising </t>
  </si>
  <si>
    <t xml:space="preserve">Intercontinental Cairo </t>
  </si>
  <si>
    <t xml:space="preserve">Dustin Thani Hotel, Westin Hotel </t>
  </si>
  <si>
    <t xml:space="preserve">Accommodation and Conference Package for the AU Law Workshop scheduled from 18th
to 19th December 2018 in Cairo, Egypt </t>
  </si>
  <si>
    <t xml:space="preserve">Accommodation of AUC Delegation to The Intra African Trade Fair
Cairo Egypt </t>
  </si>
  <si>
    <t>Broadcast DIC/Documentaries on Africa 24</t>
  </si>
  <si>
    <t>supply, installation, Configuration, Testing and Implementation of Compute Infrastructure for the Data Center</t>
  </si>
  <si>
    <t xml:space="preserve"> Public Relations and Media Outreach Services</t>
  </si>
  <si>
    <t>Contract Extension for Hotel Albertine and Great Lakes Services for Car Hire and Accommodation to Support Africa CDC Ebola Response in the DRC.</t>
  </si>
  <si>
    <t xml:space="preserve"> Fuel coupon Purchase for AU official Service Vehicles and Generators </t>
  </si>
  <si>
    <t xml:space="preserve">
 Production of the AU Mission Magazine
</t>
  </si>
  <si>
    <t>Supply and installation  of overall access control system</t>
  </si>
  <si>
    <t>Construction of Perimeter Wall, AU Campus Nairobi</t>
  </si>
  <si>
    <t>Venue, Catering Service, Rental of Cars, Rental of Interpretation Equipment, Ushers, etc for 1st GMES &amp; Africa Forum which will be held from 19-23 November 2018 in Libreville, Gabon.</t>
  </si>
  <si>
    <t>Rental of Residence for the Peace and Security Commissioner Residence</t>
  </si>
  <si>
    <t>Supply and Delivery of Conference Equipment and Accessories, Printing Equipment and Printing Consumables</t>
  </si>
  <si>
    <t>Procurement Services for the 2018 High Level Dialogue and its Pre-Events in GABORONE BOTSWANA from 26-30 November 2018</t>
  </si>
  <si>
    <t xml:space="preserve">Purchase of vehicles from TOYOTA KENYA LIMITED, TOYOTA GIBRALTAR, MOENCO </t>
  </si>
  <si>
    <t xml:space="preserve">Purchase of curtain blind for the Julius Nyerere Building </t>
  </si>
  <si>
    <t>Contract for Water Proofing Repairs of The Old Plenary to EXSEN Engineering and Single Sourcing for ceiling Replacement to LEED Building Technology.</t>
  </si>
  <si>
    <t>Consultancy Services to Conduct Study on Elaboration of Guidelines on the Establishment of E-Commerce Platforms in Africa</t>
  </si>
  <si>
    <t xml:space="preserve">Provision of travel agency services to the African Court on Human and People’s Right and the African Union Advisory Board on Corruption </t>
  </si>
  <si>
    <t xml:space="preserve">Venue for the 2nd Regional Seminar on conclusion Observation, Zanzibar – Tanzania scheduled 4-6 September 2018 </t>
  </si>
  <si>
    <t xml:space="preserve">Rent of AU office in China   for one year </t>
  </si>
  <si>
    <t xml:space="preserve">Construction of Fence and Renovation of Warehouses for the Continental Logistics Base, Douala- Cameroon.  </t>
  </si>
  <si>
    <t>Accommodation and conference from 7-9 March for the 1st African Writers Conference in Accra. Ghana</t>
  </si>
  <si>
    <t xml:space="preserve">Supply of Additional Units of fabricated Hospital Units and Transportation of Level II hospital from Seoul Korea to Gao </t>
  </si>
  <si>
    <t>Rental  for residence of H.E. the Commissioners for Social Affairs</t>
  </si>
  <si>
    <t xml:space="preserve">Rental of the various residences of the Commissioners. </t>
  </si>
  <si>
    <t>Rental of residence of H.E. the Commissioners for HRST &amp; REA</t>
  </si>
  <si>
    <t>SAPAfrica</t>
  </si>
  <si>
    <t>Supply &amp; Delivery of Publication, Branded Advocacy and Outreach Materials</t>
  </si>
  <si>
    <t>Construction and furnishing of the official residence house of DCP of the African Union</t>
  </si>
  <si>
    <t>RAMA Construction</t>
  </si>
  <si>
    <t>Support to skills initiative for Africa financing facilities for skills development</t>
  </si>
  <si>
    <t>NIRAS</t>
  </si>
  <si>
    <t>Revamping of the African Union Commission internal communication system</t>
  </si>
  <si>
    <t>DRS Global Enterprise Solutions</t>
  </si>
  <si>
    <t>Establishment of African standby force command control communications and information systems architecture for MNJTF</t>
  </si>
  <si>
    <t>DENEL SOC Ltd South Africa</t>
  </si>
  <si>
    <t>Establishment of African standby force command control communications and information systems architecture for ASF</t>
  </si>
  <si>
    <t>SAAB Grintek Defence (Pty) Ltd</t>
  </si>
  <si>
    <t>Provision of Aerial intelligence surveillance and teconnaissance(ISR) service for MNJTF</t>
  </si>
  <si>
    <t>Thanles communications and security SAS</t>
  </si>
  <si>
    <t xml:space="preserve">Supply, Delivery and Installation of Digital Radio-Fluoroscopy Equipment. </t>
  </si>
  <si>
    <t>Supply, Installation, Configuration, Testing and Implementation of next Generation Firewall Data Centre</t>
  </si>
  <si>
    <t xml:space="preserve">Beret With Leather Bands
 USD5.29
Insignia for Berets
  USD4.29
Arm Bands
 USD4.99
Scarves
   USD4.99
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</si>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</sst>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7" fillId="2" borderId="20" xfId="0" applyFont="1" applyFill="1" applyBorder="1" applyAlignment="1">
      <alignment vertical="center"/>
    </xf>
    <xf numFmtId="0" fontId="0" fillId="3" borderId="0" xfId="0" applyFill="1"/>
    <xf numFmtId="0" fontId="0" fillId="3" borderId="0" xfId="0" applyFill="1" applyBorder="1"/>
    <xf numFmtId="0" fontId="2" fillId="3" borderId="0" xfId="0" applyFont="1" applyFill="1" applyBorder="1"/>
    <xf numFmtId="0" fontId="2" fillId="3" borderId="0" xfId="0" applyFont="1" applyFill="1"/>
    <xf numFmtId="0" fontId="3" fillId="3" borderId="0" xfId="0" applyFont="1" applyFill="1" applyAlignment="1">
      <alignment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0" xfId="0" applyNumberFormat="1" applyFont="1" applyFill="1" applyAlignment="1">
      <alignment vertical="center"/>
    </xf>
    <xf numFmtId="164" fontId="3" fillId="3" borderId="0" xfId="2" applyFont="1" applyFill="1" applyAlignment="1">
      <alignment vertical="center"/>
    </xf>
    <xf numFmtId="0" fontId="9" fillId="2" borderId="13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center" wrapText="1"/>
    </xf>
    <xf numFmtId="0" fontId="9" fillId="2" borderId="13" xfId="0" applyFont="1" applyFill="1" applyBorder="1" applyAlignment="1">
      <alignment horizontal="left" vertical="top" wrapText="1"/>
    </xf>
    <xf numFmtId="0" fontId="10" fillId="2" borderId="16" xfId="0" applyFont="1" applyFill="1" applyBorder="1" applyAlignment="1">
      <alignment vertical="center" wrapText="1"/>
    </xf>
    <xf numFmtId="4" fontId="10" fillId="2" borderId="17" xfId="0" applyNumberFormat="1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vertical="center"/>
    </xf>
    <xf numFmtId="4" fontId="9" fillId="2" borderId="22" xfId="0" applyNumberFormat="1" applyFont="1" applyFill="1" applyBorder="1" applyAlignment="1">
      <alignment horizontal="right" vertical="center"/>
    </xf>
    <xf numFmtId="4" fontId="10" fillId="2" borderId="22" xfId="0" applyNumberFormat="1" applyFont="1" applyFill="1" applyBorder="1" applyAlignment="1">
      <alignment horizontal="right" vertical="center"/>
    </xf>
    <xf numFmtId="0" fontId="10" fillId="2" borderId="22" xfId="0" applyFont="1" applyFill="1" applyBorder="1" applyAlignment="1">
      <alignment horizontal="right" vertical="center" wrapText="1"/>
    </xf>
    <xf numFmtId="0" fontId="10" fillId="2" borderId="22" xfId="0" applyFont="1" applyFill="1" applyBorder="1" applyAlignment="1">
      <alignment horizontal="center" vertical="center" wrapText="1"/>
    </xf>
    <xf numFmtId="165" fontId="10" fillId="2" borderId="22" xfId="1" applyFont="1" applyFill="1" applyBorder="1" applyAlignment="1">
      <alignment horizontal="right" vertical="center"/>
    </xf>
    <xf numFmtId="3" fontId="10" fillId="2" borderId="22" xfId="0" applyNumberFormat="1" applyFont="1" applyFill="1" applyBorder="1" applyAlignment="1">
      <alignment horizontal="right" vertical="center"/>
    </xf>
    <xf numFmtId="4" fontId="10" fillId="0" borderId="22" xfId="0" applyNumberFormat="1" applyFont="1" applyFill="1" applyBorder="1" applyAlignment="1">
      <alignment horizontal="right" vertical="center"/>
    </xf>
    <xf numFmtId="4" fontId="7" fillId="2" borderId="14" xfId="2" applyNumberFormat="1" applyFont="1" applyFill="1" applyBorder="1" applyAlignment="1">
      <alignment vertical="center"/>
    </xf>
    <xf numFmtId="0" fontId="10" fillId="2" borderId="14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/>
    </xf>
    <xf numFmtId="4" fontId="7" fillId="2" borderId="24" xfId="0" applyNumberFormat="1" applyFont="1" applyFill="1" applyBorder="1" applyAlignment="1">
      <alignment vertical="center"/>
    </xf>
    <xf numFmtId="4" fontId="9" fillId="2" borderId="15" xfId="0" applyNumberFormat="1" applyFont="1" applyFill="1" applyBorder="1" applyAlignment="1">
      <alignment vertical="center"/>
    </xf>
    <xf numFmtId="4" fontId="10" fillId="2" borderId="15" xfId="0" applyNumberFormat="1" applyFont="1" applyFill="1" applyBorder="1" applyAlignment="1">
      <alignment vertical="center"/>
    </xf>
    <xf numFmtId="4" fontId="10" fillId="2" borderId="15" xfId="0" applyNumberFormat="1" applyFont="1" applyFill="1" applyBorder="1" applyAlignment="1">
      <alignment horizontal="center" vertical="center"/>
    </xf>
    <xf numFmtId="4" fontId="10" fillId="0" borderId="15" xfId="0" applyNumberFormat="1" applyFont="1" applyFill="1" applyBorder="1" applyAlignment="1">
      <alignment vertical="center"/>
    </xf>
    <xf numFmtId="4" fontId="10" fillId="2" borderId="18" xfId="0" applyNumberFormat="1" applyFont="1" applyFill="1" applyBorder="1" applyAlignment="1">
      <alignment vertical="center"/>
    </xf>
    <xf numFmtId="4" fontId="7" fillId="2" borderId="2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371475</xdr:colOff>
          <xdr:row>3</xdr:row>
          <xdr:rowOff>76200</xdr:rowOff>
        </xdr:from>
        <xdr:to>
          <xdr:col>1</xdr:col>
          <xdr:colOff>2324100</xdr:colOff>
          <xdr:row>5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2905125</xdr:colOff>
      <xdr:row>0</xdr:row>
      <xdr:rowOff>38100</xdr:rowOff>
    </xdr:from>
    <xdr:to>
      <xdr:col>2</xdr:col>
      <xdr:colOff>0</xdr:colOff>
      <xdr:row>2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14725" y="38100"/>
          <a:ext cx="19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2647949</xdr:colOff>
      <xdr:row>0</xdr:row>
      <xdr:rowOff>0</xdr:rowOff>
    </xdr:from>
    <xdr:to>
      <xdr:col>2</xdr:col>
      <xdr:colOff>990600</xdr:colOff>
      <xdr:row>6</xdr:row>
      <xdr:rowOff>117090</xdr:rowOff>
    </xdr:to>
    <xdr:pic>
      <xdr:nvPicPr>
        <xdr:cNvPr id="4" name="Picture 4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49" y="0"/>
          <a:ext cx="1266826" cy="126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9"/>
  <sheetViews>
    <sheetView tabSelected="1" workbookViewId="0">
      <selection activeCell="B12" sqref="B12"/>
    </sheetView>
  </sheetViews>
  <sheetFormatPr defaultColWidth="9.140625" defaultRowHeight="15" x14ac:dyDescent="0.25"/>
  <cols>
    <col min="1" max="1" width="9.140625" style="2"/>
    <col min="2" max="2" width="43.85546875" style="6" customWidth="1"/>
    <col min="3" max="3" width="42" style="7" customWidth="1"/>
    <col min="4" max="4" width="13.140625" style="8" bestFit="1" customWidth="1"/>
    <col min="5" max="5" width="10.28515625" style="9" bestFit="1" customWidth="1"/>
    <col min="6" max="16384" width="9.140625" style="2"/>
  </cols>
  <sheetData>
    <row r="1" spans="1:5" ht="15" customHeight="1" x14ac:dyDescent="0.25">
      <c r="B1" s="43" t="s">
        <v>0</v>
      </c>
      <c r="C1" s="50" t="s">
        <v>1</v>
      </c>
      <c r="D1" s="50"/>
      <c r="E1" s="51"/>
    </row>
    <row r="2" spans="1:5" ht="15.75" customHeight="1" x14ac:dyDescent="0.25">
      <c r="B2" s="44"/>
      <c r="C2" s="52"/>
      <c r="D2" s="52"/>
      <c r="E2" s="53"/>
    </row>
    <row r="3" spans="1:5" ht="15" customHeight="1" x14ac:dyDescent="0.25">
      <c r="B3" s="45"/>
      <c r="C3" s="54" t="s">
        <v>2</v>
      </c>
      <c r="D3" s="54"/>
      <c r="E3" s="55"/>
    </row>
    <row r="4" spans="1:5" ht="15" customHeight="1" x14ac:dyDescent="0.25">
      <c r="B4" s="45"/>
      <c r="C4" s="54"/>
      <c r="D4" s="54"/>
      <c r="E4" s="55"/>
    </row>
    <row r="5" spans="1:5" ht="15" customHeight="1" x14ac:dyDescent="0.25">
      <c r="B5" s="45"/>
      <c r="C5" s="54"/>
      <c r="D5" s="54"/>
      <c r="E5" s="55"/>
    </row>
    <row r="6" spans="1:5" ht="15" customHeight="1" x14ac:dyDescent="0.25">
      <c r="B6" s="45"/>
      <c r="C6" s="54"/>
      <c r="D6" s="54"/>
      <c r="E6" s="55"/>
    </row>
    <row r="7" spans="1:5" ht="16.5" customHeight="1" thickBot="1" x14ac:dyDescent="0.3">
      <c r="B7" s="46"/>
      <c r="C7" s="56"/>
      <c r="D7" s="56"/>
      <c r="E7" s="57"/>
    </row>
    <row r="8" spans="1:5" ht="16.5" thickBot="1" x14ac:dyDescent="0.3">
      <c r="A8" s="3"/>
      <c r="B8" s="47" t="s">
        <v>3</v>
      </c>
      <c r="C8" s="48"/>
      <c r="D8" s="48"/>
      <c r="E8" s="49"/>
    </row>
    <row r="9" spans="1:5" x14ac:dyDescent="0.25">
      <c r="A9" s="3"/>
      <c r="B9" s="37"/>
      <c r="C9" s="38"/>
      <c r="D9" s="38"/>
      <c r="E9" s="39"/>
    </row>
    <row r="10" spans="1:5" x14ac:dyDescent="0.25">
      <c r="A10" s="3"/>
      <c r="B10" s="40"/>
      <c r="C10" s="41"/>
      <c r="D10" s="41"/>
      <c r="E10" s="42"/>
    </row>
    <row r="11" spans="1:5" s="5" customFormat="1" ht="30" x14ac:dyDescent="0.25">
      <c r="A11" s="4"/>
      <c r="B11" s="1" t="s">
        <v>4</v>
      </c>
      <c r="C11" s="26" t="s">
        <v>6</v>
      </c>
      <c r="D11" s="36" t="s">
        <v>188</v>
      </c>
      <c r="E11" s="30" t="s">
        <v>5</v>
      </c>
    </row>
    <row r="12" spans="1:5" ht="76.5" x14ac:dyDescent="0.25">
      <c r="A12" s="3"/>
      <c r="B12" s="10" t="s">
        <v>170</v>
      </c>
      <c r="C12" s="27" t="s">
        <v>8</v>
      </c>
      <c r="D12" s="19">
        <f>33391.44+60000</f>
        <v>93391.44</v>
      </c>
      <c r="E12" s="31" t="s">
        <v>7</v>
      </c>
    </row>
    <row r="13" spans="1:5" ht="165.75" x14ac:dyDescent="0.25">
      <c r="A13" s="3"/>
      <c r="B13" s="10" t="s">
        <v>169</v>
      </c>
      <c r="C13" s="28" t="s">
        <v>9</v>
      </c>
      <c r="D13" s="20">
        <f>52800+66000+57000+72000</f>
        <v>247800</v>
      </c>
      <c r="E13" s="31" t="s">
        <v>7</v>
      </c>
    </row>
    <row r="14" spans="1:5" ht="38.25" x14ac:dyDescent="0.25">
      <c r="B14" s="10" t="s">
        <v>10</v>
      </c>
      <c r="C14" s="29" t="s">
        <v>12</v>
      </c>
      <c r="D14" s="19">
        <v>441409</v>
      </c>
      <c r="E14" s="31" t="s">
        <v>11</v>
      </c>
    </row>
    <row r="15" spans="1:5" ht="25.5" x14ac:dyDescent="0.25">
      <c r="B15" s="10" t="s">
        <v>168</v>
      </c>
      <c r="C15" s="29" t="s">
        <v>13</v>
      </c>
      <c r="D15" s="20">
        <v>72000</v>
      </c>
      <c r="E15" s="31" t="s">
        <v>7</v>
      </c>
    </row>
    <row r="16" spans="1:5" ht="38.25" x14ac:dyDescent="0.25">
      <c r="B16" s="10" t="s">
        <v>167</v>
      </c>
      <c r="C16" s="29" t="s">
        <v>15</v>
      </c>
      <c r="D16" s="19">
        <v>745727.27</v>
      </c>
      <c r="E16" s="31" t="s">
        <v>7</v>
      </c>
    </row>
    <row r="17" spans="2:5" ht="51" x14ac:dyDescent="0.25">
      <c r="B17" s="10" t="s">
        <v>16</v>
      </c>
      <c r="C17" s="29" t="s">
        <v>17</v>
      </c>
      <c r="D17" s="19">
        <v>81500</v>
      </c>
      <c r="E17" s="31" t="s">
        <v>7</v>
      </c>
    </row>
    <row r="18" spans="2:5" x14ac:dyDescent="0.25">
      <c r="B18" s="10" t="s">
        <v>18</v>
      </c>
      <c r="C18" s="29" t="s">
        <v>20</v>
      </c>
      <c r="D18" s="19">
        <v>66497.5</v>
      </c>
      <c r="E18" s="31" t="s">
        <v>19</v>
      </c>
    </row>
    <row r="19" spans="2:5" ht="76.5" x14ac:dyDescent="0.25">
      <c r="B19" s="10" t="s">
        <v>21</v>
      </c>
      <c r="C19" s="29" t="s">
        <v>22</v>
      </c>
      <c r="D19" s="19">
        <v>144300</v>
      </c>
      <c r="E19" s="31" t="s">
        <v>7</v>
      </c>
    </row>
    <row r="20" spans="2:5" ht="38.25" x14ac:dyDescent="0.25">
      <c r="B20" s="10" t="s">
        <v>166</v>
      </c>
      <c r="C20" s="29" t="s">
        <v>23</v>
      </c>
      <c r="D20" s="20">
        <v>71580</v>
      </c>
      <c r="E20" s="31" t="s">
        <v>7</v>
      </c>
    </row>
    <row r="21" spans="2:5" ht="178.5" x14ac:dyDescent="0.25">
      <c r="B21" s="10" t="s">
        <v>24</v>
      </c>
      <c r="C21" s="28" t="s">
        <v>25</v>
      </c>
      <c r="D21" s="21" t="s">
        <v>187</v>
      </c>
      <c r="E21" s="32" t="s">
        <v>7</v>
      </c>
    </row>
    <row r="22" spans="2:5" ht="102" x14ac:dyDescent="0.25">
      <c r="B22" s="10" t="s">
        <v>26</v>
      </c>
      <c r="C22" s="28" t="s">
        <v>28</v>
      </c>
      <c r="D22" s="22" t="s">
        <v>27</v>
      </c>
      <c r="E22" s="33" t="s">
        <v>27</v>
      </c>
    </row>
    <row r="23" spans="2:5" ht="25.5" x14ac:dyDescent="0.25">
      <c r="B23" s="10" t="s">
        <v>29</v>
      </c>
      <c r="C23" s="29" t="s">
        <v>30</v>
      </c>
      <c r="D23" s="20">
        <v>27679</v>
      </c>
      <c r="E23" s="31" t="s">
        <v>7</v>
      </c>
    </row>
    <row r="24" spans="2:5" ht="38.25" x14ac:dyDescent="0.25">
      <c r="B24" s="11" t="s">
        <v>31</v>
      </c>
      <c r="C24" s="29" t="s">
        <v>32</v>
      </c>
      <c r="D24" s="20">
        <v>130006.25</v>
      </c>
      <c r="E24" s="31" t="s">
        <v>7</v>
      </c>
    </row>
    <row r="25" spans="2:5" ht="102" x14ac:dyDescent="0.25">
      <c r="B25" s="12" t="s">
        <v>33</v>
      </c>
      <c r="C25" s="28" t="s">
        <v>34</v>
      </c>
      <c r="D25" s="20">
        <v>127996</v>
      </c>
      <c r="E25" s="31" t="s">
        <v>7</v>
      </c>
    </row>
    <row r="26" spans="2:5" ht="25.5" x14ac:dyDescent="0.25">
      <c r="B26" s="13" t="s">
        <v>35</v>
      </c>
      <c r="C26" s="29" t="s">
        <v>171</v>
      </c>
      <c r="D26" s="20">
        <v>239383.72</v>
      </c>
      <c r="E26" s="31" t="s">
        <v>7</v>
      </c>
    </row>
    <row r="27" spans="2:5" ht="38.25" x14ac:dyDescent="0.25">
      <c r="B27" s="10" t="s">
        <v>36</v>
      </c>
      <c r="C27" s="29" t="s">
        <v>37</v>
      </c>
      <c r="D27" s="20">
        <v>131000</v>
      </c>
      <c r="E27" s="31" t="s">
        <v>7</v>
      </c>
    </row>
    <row r="28" spans="2:5" ht="25.5" x14ac:dyDescent="0.25">
      <c r="B28" s="10" t="s">
        <v>38</v>
      </c>
      <c r="C28" s="29" t="s">
        <v>39</v>
      </c>
      <c r="D28" s="20">
        <v>59035050</v>
      </c>
      <c r="E28" s="32" t="s">
        <v>14</v>
      </c>
    </row>
    <row r="29" spans="2:5" ht="25.5" x14ac:dyDescent="0.25">
      <c r="B29" s="10" t="s">
        <v>40</v>
      </c>
      <c r="C29" s="29" t="s">
        <v>41</v>
      </c>
      <c r="D29" s="20">
        <v>1069317.6000000001</v>
      </c>
      <c r="E29" s="31" t="s">
        <v>7</v>
      </c>
    </row>
    <row r="30" spans="2:5" x14ac:dyDescent="0.25">
      <c r="B30" s="13" t="s">
        <v>42</v>
      </c>
      <c r="C30" s="29" t="s">
        <v>44</v>
      </c>
      <c r="D30" s="19" t="s">
        <v>43</v>
      </c>
      <c r="E30" s="31" t="s">
        <v>7</v>
      </c>
    </row>
    <row r="31" spans="2:5" ht="25.5" x14ac:dyDescent="0.25">
      <c r="B31" s="10" t="s">
        <v>45</v>
      </c>
      <c r="C31" s="29" t="s">
        <v>46</v>
      </c>
      <c r="D31" s="20">
        <v>51233.89</v>
      </c>
      <c r="E31" s="31" t="s">
        <v>7</v>
      </c>
    </row>
    <row r="32" spans="2:5" ht="25.5" x14ac:dyDescent="0.25">
      <c r="B32" s="10" t="s">
        <v>47</v>
      </c>
      <c r="C32" s="29" t="s">
        <v>48</v>
      </c>
      <c r="D32" s="20">
        <v>983191</v>
      </c>
      <c r="E32" s="31" t="s">
        <v>7</v>
      </c>
    </row>
    <row r="33" spans="2:5" ht="38.25" x14ac:dyDescent="0.25">
      <c r="B33" s="10" t="s">
        <v>49</v>
      </c>
      <c r="C33" s="29" t="s">
        <v>50</v>
      </c>
      <c r="D33" s="19">
        <v>121800</v>
      </c>
      <c r="E33" s="31" t="s">
        <v>11</v>
      </c>
    </row>
    <row r="34" spans="2:5" ht="165.75" x14ac:dyDescent="0.25">
      <c r="B34" s="10" t="s">
        <v>51</v>
      </c>
      <c r="C34" s="28" t="s">
        <v>52</v>
      </c>
      <c r="D34" s="20">
        <f>587022.42+175504.95+618776.19+6304+79640</f>
        <v>1467247.56</v>
      </c>
      <c r="E34" s="31" t="s">
        <v>7</v>
      </c>
    </row>
    <row r="35" spans="2:5" ht="38.25" x14ac:dyDescent="0.25">
      <c r="B35" s="10" t="s">
        <v>165</v>
      </c>
      <c r="C35" s="29" t="s">
        <v>53</v>
      </c>
      <c r="D35" s="19">
        <v>319253.57</v>
      </c>
      <c r="E35" s="31" t="s">
        <v>7</v>
      </c>
    </row>
    <row r="36" spans="2:5" ht="25.5" x14ac:dyDescent="0.25">
      <c r="B36" s="10" t="s">
        <v>185</v>
      </c>
      <c r="C36" s="29" t="s">
        <v>54</v>
      </c>
      <c r="D36" s="20">
        <v>350000</v>
      </c>
      <c r="E36" s="32" t="s">
        <v>7</v>
      </c>
    </row>
    <row r="37" spans="2:5" ht="25.5" x14ac:dyDescent="0.25">
      <c r="B37" s="10" t="s">
        <v>55</v>
      </c>
      <c r="C37" s="29" t="s">
        <v>56</v>
      </c>
      <c r="D37" s="19">
        <v>145530</v>
      </c>
      <c r="E37" s="31" t="s">
        <v>19</v>
      </c>
    </row>
    <row r="38" spans="2:5" ht="25.5" x14ac:dyDescent="0.25">
      <c r="B38" s="10" t="s">
        <v>57</v>
      </c>
      <c r="C38" s="29" t="s">
        <v>58</v>
      </c>
      <c r="D38" s="20">
        <f>57343+9000+5000+2492</f>
        <v>73835</v>
      </c>
      <c r="E38" s="31" t="s">
        <v>7</v>
      </c>
    </row>
    <row r="39" spans="2:5" ht="25.5" x14ac:dyDescent="0.25">
      <c r="B39" s="10" t="s">
        <v>59</v>
      </c>
      <c r="C39" s="29" t="s">
        <v>60</v>
      </c>
      <c r="D39" s="20">
        <v>156550</v>
      </c>
      <c r="E39" s="31" t="s">
        <v>7</v>
      </c>
    </row>
    <row r="40" spans="2:5" ht="51" x14ac:dyDescent="0.25">
      <c r="B40" s="10" t="s">
        <v>61</v>
      </c>
      <c r="C40" s="29" t="s">
        <v>62</v>
      </c>
      <c r="D40" s="20">
        <v>541855</v>
      </c>
      <c r="E40" s="31" t="s">
        <v>7</v>
      </c>
    </row>
    <row r="41" spans="2:5" ht="25.5" x14ac:dyDescent="0.25">
      <c r="B41" s="10" t="s">
        <v>63</v>
      </c>
      <c r="C41" s="29" t="s">
        <v>64</v>
      </c>
      <c r="D41" s="20">
        <v>64860</v>
      </c>
      <c r="E41" s="31" t="s">
        <v>7</v>
      </c>
    </row>
    <row r="42" spans="2:5" ht="51" x14ac:dyDescent="0.25">
      <c r="B42" s="10" t="s">
        <v>65</v>
      </c>
      <c r="C42" s="29" t="s">
        <v>66</v>
      </c>
      <c r="D42" s="20">
        <v>208420</v>
      </c>
      <c r="E42" s="31" t="s">
        <v>7</v>
      </c>
    </row>
    <row r="43" spans="2:5" ht="25.5" x14ac:dyDescent="0.25">
      <c r="B43" s="10" t="s">
        <v>67</v>
      </c>
      <c r="C43" s="29" t="s">
        <v>68</v>
      </c>
      <c r="D43" s="19">
        <v>77936</v>
      </c>
      <c r="E43" s="31" t="s">
        <v>7</v>
      </c>
    </row>
    <row r="44" spans="2:5" ht="25.5" x14ac:dyDescent="0.25">
      <c r="B44" s="14" t="s">
        <v>69</v>
      </c>
      <c r="C44" s="29" t="s">
        <v>70</v>
      </c>
      <c r="D44" s="19">
        <f>5500*12</f>
        <v>66000</v>
      </c>
      <c r="E44" s="31" t="s">
        <v>7</v>
      </c>
    </row>
    <row r="45" spans="2:5" ht="25.5" x14ac:dyDescent="0.25">
      <c r="B45" s="13" t="s">
        <v>71</v>
      </c>
      <c r="C45" s="29" t="s">
        <v>72</v>
      </c>
      <c r="D45" s="19">
        <v>78618</v>
      </c>
      <c r="E45" s="31" t="s">
        <v>7</v>
      </c>
    </row>
    <row r="46" spans="2:5" ht="25.5" x14ac:dyDescent="0.25">
      <c r="B46" s="10" t="s">
        <v>73</v>
      </c>
      <c r="C46" s="29" t="s">
        <v>74</v>
      </c>
      <c r="D46" s="19">
        <v>115470</v>
      </c>
      <c r="E46" s="31" t="s">
        <v>7</v>
      </c>
    </row>
    <row r="47" spans="2:5" ht="25.5" customHeight="1" x14ac:dyDescent="0.25">
      <c r="B47" s="10" t="s">
        <v>164</v>
      </c>
      <c r="C47" s="29" t="s">
        <v>75</v>
      </c>
      <c r="D47" s="19">
        <v>300000</v>
      </c>
      <c r="E47" s="31" t="s">
        <v>7</v>
      </c>
    </row>
    <row r="48" spans="2:5" ht="25.5" x14ac:dyDescent="0.25">
      <c r="B48" s="10" t="s">
        <v>76</v>
      </c>
      <c r="C48" s="29" t="s">
        <v>77</v>
      </c>
      <c r="D48" s="19">
        <v>76024.53</v>
      </c>
      <c r="E48" s="31" t="s">
        <v>11</v>
      </c>
    </row>
    <row r="49" spans="2:5" ht="25.5" x14ac:dyDescent="0.25">
      <c r="B49" s="10" t="s">
        <v>78</v>
      </c>
      <c r="C49" s="29" t="s">
        <v>79</v>
      </c>
      <c r="D49" s="20">
        <v>119026.15</v>
      </c>
      <c r="E49" s="31" t="s">
        <v>7</v>
      </c>
    </row>
    <row r="50" spans="2:5" ht="38.25" x14ac:dyDescent="0.25">
      <c r="B50" s="10" t="s">
        <v>163</v>
      </c>
      <c r="C50" s="29" t="s">
        <v>80</v>
      </c>
      <c r="D50" s="20">
        <v>62979</v>
      </c>
      <c r="E50" s="31" t="s">
        <v>7</v>
      </c>
    </row>
    <row r="51" spans="2:5" ht="25.5" x14ac:dyDescent="0.25">
      <c r="B51" s="10" t="s">
        <v>81</v>
      </c>
      <c r="C51" s="29" t="s">
        <v>82</v>
      </c>
      <c r="D51" s="20">
        <f>144000+126000</f>
        <v>270000</v>
      </c>
      <c r="E51" s="31" t="s">
        <v>7</v>
      </c>
    </row>
    <row r="52" spans="2:5" ht="38.25" x14ac:dyDescent="0.25">
      <c r="B52" s="10" t="s">
        <v>83</v>
      </c>
      <c r="C52" s="29" t="s">
        <v>84</v>
      </c>
      <c r="D52" s="20">
        <f>10000*12</f>
        <v>120000</v>
      </c>
      <c r="E52" s="31" t="s">
        <v>7</v>
      </c>
    </row>
    <row r="53" spans="2:5" ht="38.25" x14ac:dyDescent="0.25">
      <c r="B53" s="10" t="s">
        <v>85</v>
      </c>
      <c r="C53" s="29" t="s">
        <v>86</v>
      </c>
      <c r="D53" s="20">
        <v>64550000</v>
      </c>
      <c r="E53" s="31" t="s">
        <v>14</v>
      </c>
    </row>
    <row r="54" spans="2:5" ht="38.25" x14ac:dyDescent="0.25">
      <c r="B54" s="10" t="s">
        <v>87</v>
      </c>
      <c r="C54" s="29" t="s">
        <v>88</v>
      </c>
      <c r="D54" s="20">
        <f>39239.35+38050.28+30292.25</f>
        <v>107581.88</v>
      </c>
      <c r="E54" s="32" t="s">
        <v>7</v>
      </c>
    </row>
    <row r="55" spans="2:5" ht="38.25" x14ac:dyDescent="0.25">
      <c r="B55" s="10" t="s">
        <v>162</v>
      </c>
      <c r="C55" s="29" t="s">
        <v>89</v>
      </c>
      <c r="D55" s="20" t="s">
        <v>27</v>
      </c>
      <c r="E55" s="32" t="s">
        <v>27</v>
      </c>
    </row>
    <row r="56" spans="2:5" ht="38.25" x14ac:dyDescent="0.25">
      <c r="B56" s="10" t="s">
        <v>161</v>
      </c>
      <c r="C56" s="29" t="s">
        <v>90</v>
      </c>
      <c r="D56" s="20">
        <v>172900</v>
      </c>
      <c r="E56" s="32" t="s">
        <v>7</v>
      </c>
    </row>
    <row r="57" spans="2:5" ht="51" x14ac:dyDescent="0.25">
      <c r="B57" s="13" t="s">
        <v>91</v>
      </c>
      <c r="C57" s="29" t="s">
        <v>92</v>
      </c>
      <c r="D57" s="20">
        <v>542266.80000000005</v>
      </c>
      <c r="E57" s="31" t="s">
        <v>7</v>
      </c>
    </row>
    <row r="58" spans="2:5" ht="38.25" x14ac:dyDescent="0.25">
      <c r="B58" s="13" t="s">
        <v>186</v>
      </c>
      <c r="C58" s="29" t="s">
        <v>93</v>
      </c>
      <c r="D58" s="20">
        <v>152867.51</v>
      </c>
      <c r="E58" s="31" t="s">
        <v>7</v>
      </c>
    </row>
    <row r="59" spans="2:5" ht="25.5" x14ac:dyDescent="0.25">
      <c r="B59" s="13" t="s">
        <v>172</v>
      </c>
      <c r="C59" s="29" t="s">
        <v>94</v>
      </c>
      <c r="D59" s="20">
        <f>330470+71861.6</f>
        <v>402331.6</v>
      </c>
      <c r="E59" s="31" t="s">
        <v>7</v>
      </c>
    </row>
    <row r="60" spans="2:5" x14ac:dyDescent="0.25">
      <c r="B60" s="10" t="s">
        <v>95</v>
      </c>
      <c r="C60" s="29" t="s">
        <v>96</v>
      </c>
      <c r="D60" s="20">
        <v>185233.06</v>
      </c>
      <c r="E60" s="32" t="s">
        <v>7</v>
      </c>
    </row>
    <row r="61" spans="2:5" ht="51" x14ac:dyDescent="0.25">
      <c r="B61" s="10" t="s">
        <v>160</v>
      </c>
      <c r="C61" s="29" t="s">
        <v>97</v>
      </c>
      <c r="D61" s="20">
        <v>180000</v>
      </c>
      <c r="E61" s="32" t="s">
        <v>19</v>
      </c>
    </row>
    <row r="62" spans="2:5" ht="25.5" x14ac:dyDescent="0.25">
      <c r="B62" s="10" t="s">
        <v>159</v>
      </c>
      <c r="C62" s="29" t="s">
        <v>98</v>
      </c>
      <c r="D62" s="20">
        <v>57237.5</v>
      </c>
      <c r="E62" s="32" t="s">
        <v>7</v>
      </c>
    </row>
    <row r="63" spans="2:5" ht="25.5" x14ac:dyDescent="0.25">
      <c r="B63" s="10" t="s">
        <v>158</v>
      </c>
      <c r="C63" s="29" t="s">
        <v>99</v>
      </c>
      <c r="D63" s="20">
        <f>139866.53+102879.54+29816.51+35910+47700</f>
        <v>356172.58</v>
      </c>
      <c r="E63" s="32" t="s">
        <v>7</v>
      </c>
    </row>
    <row r="64" spans="2:5" ht="245.25" customHeight="1" x14ac:dyDescent="0.25">
      <c r="B64" s="10" t="s">
        <v>157</v>
      </c>
      <c r="C64" s="28" t="s">
        <v>100</v>
      </c>
      <c r="D64" s="20">
        <f>11973.2+2816.08+66733.12+46150.15+53242.51</f>
        <v>180915.06</v>
      </c>
      <c r="E64" s="32" t="s">
        <v>7</v>
      </c>
    </row>
    <row r="65" spans="2:5" ht="38.25" x14ac:dyDescent="0.25">
      <c r="B65" s="10" t="s">
        <v>156</v>
      </c>
      <c r="C65" s="29" t="s">
        <v>101</v>
      </c>
      <c r="D65" s="20">
        <f>50553.74+236975+48200+133842+113937.91+10330</f>
        <v>593838.65</v>
      </c>
      <c r="E65" s="32" t="s">
        <v>7</v>
      </c>
    </row>
    <row r="66" spans="2:5" ht="25.5" x14ac:dyDescent="0.25">
      <c r="B66" s="10" t="s">
        <v>155</v>
      </c>
      <c r="C66" s="29"/>
      <c r="D66" s="20">
        <v>60000</v>
      </c>
      <c r="E66" s="32" t="s">
        <v>7</v>
      </c>
    </row>
    <row r="67" spans="2:5" ht="51" x14ac:dyDescent="0.25">
      <c r="B67" s="10" t="s">
        <v>154</v>
      </c>
      <c r="C67" s="29" t="s">
        <v>102</v>
      </c>
      <c r="D67" s="20">
        <f>391322.5+37951.09+64108.21</f>
        <v>493381.8</v>
      </c>
      <c r="E67" s="32" t="s">
        <v>7</v>
      </c>
    </row>
    <row r="68" spans="2:5" ht="31.5" customHeight="1" x14ac:dyDescent="0.25">
      <c r="B68" s="10" t="s">
        <v>153</v>
      </c>
      <c r="C68" s="29" t="s">
        <v>103</v>
      </c>
      <c r="D68" s="20">
        <v>173357.98</v>
      </c>
      <c r="E68" s="32" t="s">
        <v>7</v>
      </c>
    </row>
    <row r="69" spans="2:5" ht="32.25" customHeight="1" x14ac:dyDescent="0.25">
      <c r="B69" s="10" t="s">
        <v>104</v>
      </c>
      <c r="C69" s="29" t="s">
        <v>105</v>
      </c>
      <c r="D69" s="20">
        <v>109076.06</v>
      </c>
      <c r="E69" s="32" t="s">
        <v>7</v>
      </c>
    </row>
    <row r="70" spans="2:5" ht="25.5" x14ac:dyDescent="0.25">
      <c r="B70" s="10" t="s">
        <v>106</v>
      </c>
      <c r="C70" s="29" t="s">
        <v>107</v>
      </c>
      <c r="D70" s="20">
        <v>319253.57</v>
      </c>
      <c r="E70" s="32" t="s">
        <v>7</v>
      </c>
    </row>
    <row r="71" spans="2:5" ht="25.5" x14ac:dyDescent="0.25">
      <c r="B71" s="10" t="s">
        <v>108</v>
      </c>
      <c r="C71" s="29" t="s">
        <v>105</v>
      </c>
      <c r="D71" s="20">
        <v>133253.85999999999</v>
      </c>
      <c r="E71" s="32" t="s">
        <v>7</v>
      </c>
    </row>
    <row r="72" spans="2:5" ht="38.25" x14ac:dyDescent="0.25">
      <c r="B72" s="10" t="s">
        <v>109</v>
      </c>
      <c r="C72" s="29" t="s">
        <v>110</v>
      </c>
      <c r="D72" s="20">
        <v>149250</v>
      </c>
      <c r="E72" s="32" t="s">
        <v>7</v>
      </c>
    </row>
    <row r="73" spans="2:5" ht="25.5" x14ac:dyDescent="0.25">
      <c r="B73" s="10" t="s">
        <v>111</v>
      </c>
      <c r="C73" s="29" t="s">
        <v>112</v>
      </c>
      <c r="D73" s="20">
        <v>230920</v>
      </c>
      <c r="E73" s="32" t="s">
        <v>7</v>
      </c>
    </row>
    <row r="74" spans="2:5" x14ac:dyDescent="0.25">
      <c r="B74" s="10" t="s">
        <v>113</v>
      </c>
      <c r="C74" s="29" t="s">
        <v>114</v>
      </c>
      <c r="D74" s="20">
        <v>56988.25</v>
      </c>
      <c r="E74" s="32" t="s">
        <v>7</v>
      </c>
    </row>
    <row r="75" spans="2:5" ht="25.5" x14ac:dyDescent="0.25">
      <c r="B75" s="10" t="s">
        <v>152</v>
      </c>
      <c r="C75" s="29" t="s">
        <v>115</v>
      </c>
      <c r="D75" s="23">
        <v>759872</v>
      </c>
      <c r="E75" s="32" t="s">
        <v>7</v>
      </c>
    </row>
    <row r="76" spans="2:5" ht="38.25" x14ac:dyDescent="0.25">
      <c r="B76" s="11" t="s">
        <v>116</v>
      </c>
      <c r="C76" s="29" t="s">
        <v>117</v>
      </c>
      <c r="D76" s="20">
        <v>222788.3</v>
      </c>
      <c r="E76" s="32" t="s">
        <v>7</v>
      </c>
    </row>
    <row r="77" spans="2:5" ht="25.5" x14ac:dyDescent="0.25">
      <c r="B77" s="10" t="s">
        <v>118</v>
      </c>
      <c r="C77" s="29" t="s">
        <v>119</v>
      </c>
      <c r="D77" s="20">
        <v>60000</v>
      </c>
      <c r="E77" s="32" t="s">
        <v>7</v>
      </c>
    </row>
    <row r="78" spans="2:5" ht="38.25" x14ac:dyDescent="0.25">
      <c r="B78" s="15" t="s">
        <v>151</v>
      </c>
      <c r="C78" s="29" t="s">
        <v>120</v>
      </c>
      <c r="D78" s="24">
        <v>50000</v>
      </c>
      <c r="E78" s="32" t="s">
        <v>7</v>
      </c>
    </row>
    <row r="79" spans="2:5" x14ac:dyDescent="0.25">
      <c r="B79" s="10" t="s">
        <v>121</v>
      </c>
      <c r="C79" s="29" t="s">
        <v>122</v>
      </c>
      <c r="D79" s="20">
        <v>79693</v>
      </c>
      <c r="E79" s="32" t="s">
        <v>7</v>
      </c>
    </row>
    <row r="80" spans="2:5" ht="25.5" x14ac:dyDescent="0.25">
      <c r="B80" s="10" t="s">
        <v>123</v>
      </c>
      <c r="C80" s="29" t="s">
        <v>124</v>
      </c>
      <c r="D80" s="20">
        <f>123276+63000</f>
        <v>186276</v>
      </c>
      <c r="E80" s="32" t="s">
        <v>7</v>
      </c>
    </row>
    <row r="81" spans="2:5" ht="25.5" x14ac:dyDescent="0.25">
      <c r="B81" s="10" t="s">
        <v>150</v>
      </c>
      <c r="C81" s="29" t="s">
        <v>125</v>
      </c>
      <c r="D81" s="20">
        <v>75000</v>
      </c>
      <c r="E81" s="32" t="s">
        <v>7</v>
      </c>
    </row>
    <row r="82" spans="2:5" ht="28.5" customHeight="1" x14ac:dyDescent="0.25">
      <c r="B82" s="10" t="s">
        <v>126</v>
      </c>
      <c r="C82" s="29" t="s">
        <v>127</v>
      </c>
      <c r="D82" s="25">
        <v>342456.15</v>
      </c>
      <c r="E82" s="34" t="s">
        <v>7</v>
      </c>
    </row>
    <row r="83" spans="2:5" ht="51" x14ac:dyDescent="0.25">
      <c r="B83" s="10" t="s">
        <v>149</v>
      </c>
      <c r="C83" s="29" t="s">
        <v>128</v>
      </c>
      <c r="D83" s="20">
        <f>144000+126000</f>
        <v>270000</v>
      </c>
      <c r="E83" s="32" t="s">
        <v>7</v>
      </c>
    </row>
    <row r="84" spans="2:5" ht="22.5" customHeight="1" x14ac:dyDescent="0.25">
      <c r="B84" s="10" t="s">
        <v>129</v>
      </c>
      <c r="C84" s="29" t="s">
        <v>130</v>
      </c>
      <c r="D84" s="20">
        <f>28360+37310+54780+55212</f>
        <v>175662</v>
      </c>
      <c r="E84" s="32" t="s">
        <v>7</v>
      </c>
    </row>
    <row r="85" spans="2:5" ht="25.5" x14ac:dyDescent="0.25">
      <c r="B85" s="10" t="s">
        <v>131</v>
      </c>
      <c r="C85" s="29" t="s">
        <v>132</v>
      </c>
      <c r="D85" s="20">
        <v>60752.57</v>
      </c>
      <c r="E85" s="32" t="s">
        <v>7</v>
      </c>
    </row>
    <row r="86" spans="2:5" ht="38.25" x14ac:dyDescent="0.25">
      <c r="B86" s="10" t="s">
        <v>133</v>
      </c>
      <c r="C86" s="29" t="s">
        <v>134</v>
      </c>
      <c r="D86" s="20">
        <v>160000</v>
      </c>
      <c r="E86" s="32" t="s">
        <v>7</v>
      </c>
    </row>
    <row r="87" spans="2:5" ht="38.25" x14ac:dyDescent="0.25">
      <c r="B87" s="10" t="s">
        <v>135</v>
      </c>
      <c r="C87" s="29" t="s">
        <v>136</v>
      </c>
      <c r="D87" s="20">
        <v>135750</v>
      </c>
      <c r="E87" s="32" t="s">
        <v>7</v>
      </c>
    </row>
    <row r="88" spans="2:5" x14ac:dyDescent="0.25">
      <c r="B88" s="10" t="s">
        <v>148</v>
      </c>
      <c r="C88" s="29" t="s">
        <v>137</v>
      </c>
      <c r="D88" s="20">
        <v>525686.98</v>
      </c>
      <c r="E88" s="32" t="s">
        <v>7</v>
      </c>
    </row>
    <row r="89" spans="2:5" ht="25.5" x14ac:dyDescent="0.25">
      <c r="B89" s="10" t="s">
        <v>138</v>
      </c>
      <c r="C89" s="29" t="s">
        <v>139</v>
      </c>
      <c r="D89" s="20">
        <v>271100</v>
      </c>
      <c r="E89" s="32" t="s">
        <v>7</v>
      </c>
    </row>
    <row r="90" spans="2:5" ht="38.25" x14ac:dyDescent="0.25">
      <c r="B90" s="10" t="s">
        <v>147</v>
      </c>
      <c r="C90" s="29" t="s">
        <v>140</v>
      </c>
      <c r="D90" s="20">
        <v>197828.64</v>
      </c>
      <c r="E90" s="32" t="s">
        <v>7</v>
      </c>
    </row>
    <row r="91" spans="2:5" ht="39.75" customHeight="1" x14ac:dyDescent="0.25">
      <c r="B91" s="10" t="s">
        <v>146</v>
      </c>
      <c r="C91" s="29" t="s">
        <v>141</v>
      </c>
      <c r="D91" s="20">
        <v>80000</v>
      </c>
      <c r="E91" s="32" t="s">
        <v>11</v>
      </c>
    </row>
    <row r="92" spans="2:5" ht="38.25" x14ac:dyDescent="0.25">
      <c r="B92" s="11" t="s">
        <v>144</v>
      </c>
      <c r="C92" s="29" t="s">
        <v>142</v>
      </c>
      <c r="D92" s="20">
        <v>76737</v>
      </c>
      <c r="E92" s="32" t="s">
        <v>7</v>
      </c>
    </row>
    <row r="93" spans="2:5" ht="38.25" x14ac:dyDescent="0.25">
      <c r="B93" s="11" t="s">
        <v>145</v>
      </c>
      <c r="C93" s="29" t="s">
        <v>143</v>
      </c>
      <c r="D93" s="20">
        <f>83870+28755</f>
        <v>112625</v>
      </c>
      <c r="E93" s="32" t="s">
        <v>7</v>
      </c>
    </row>
    <row r="94" spans="2:5" ht="25.5" x14ac:dyDescent="0.25">
      <c r="B94" s="11" t="s">
        <v>173</v>
      </c>
      <c r="C94" s="29" t="s">
        <v>174</v>
      </c>
      <c r="D94" s="20">
        <v>2314810.52</v>
      </c>
      <c r="E94" s="32" t="s">
        <v>7</v>
      </c>
    </row>
    <row r="95" spans="2:5" ht="25.5" x14ac:dyDescent="0.25">
      <c r="B95" s="11" t="s">
        <v>175</v>
      </c>
      <c r="C95" s="29" t="s">
        <v>176</v>
      </c>
      <c r="D95" s="20">
        <v>6499992</v>
      </c>
      <c r="E95" s="32" t="s">
        <v>11</v>
      </c>
    </row>
    <row r="96" spans="2:5" ht="25.5" x14ac:dyDescent="0.25">
      <c r="B96" s="11" t="s">
        <v>177</v>
      </c>
      <c r="C96" s="29" t="s">
        <v>178</v>
      </c>
      <c r="D96" s="20">
        <v>2886091.81</v>
      </c>
      <c r="E96" s="32" t="s">
        <v>7</v>
      </c>
    </row>
    <row r="97" spans="2:5" ht="38.25" x14ac:dyDescent="0.25">
      <c r="B97" s="11" t="s">
        <v>181</v>
      </c>
      <c r="C97" s="29" t="s">
        <v>180</v>
      </c>
      <c r="D97" s="20">
        <v>5426400</v>
      </c>
      <c r="E97" s="32" t="s">
        <v>7</v>
      </c>
    </row>
    <row r="98" spans="2:5" ht="38.25" x14ac:dyDescent="0.25">
      <c r="B98" s="11" t="s">
        <v>179</v>
      </c>
      <c r="C98" s="29" t="s">
        <v>182</v>
      </c>
      <c r="D98" s="20">
        <v>7330000</v>
      </c>
      <c r="E98" s="32" t="s">
        <v>7</v>
      </c>
    </row>
    <row r="99" spans="2:5" ht="26.25" thickBot="1" x14ac:dyDescent="0.3">
      <c r="B99" s="16" t="s">
        <v>183</v>
      </c>
      <c r="C99" s="18" t="s">
        <v>184</v>
      </c>
      <c r="D99" s="17">
        <v>5039008</v>
      </c>
      <c r="E99" s="35" t="s">
        <v>7</v>
      </c>
    </row>
  </sheetData>
  <mergeCells count="6">
    <mergeCell ref="B9:E10"/>
    <mergeCell ref="B1:B2"/>
    <mergeCell ref="B3:B7"/>
    <mergeCell ref="B8:E8"/>
    <mergeCell ref="C1:E2"/>
    <mergeCell ref="C3:E7"/>
  </mergeCells>
  <pageMargins left="0.7" right="0.7" top="0.75" bottom="0.75" header="0.3" footer="0.3"/>
  <pageSetup paperSize="9"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</xdr:col>
                <xdr:colOff>371475</xdr:colOff>
                <xdr:row>3</xdr:row>
                <xdr:rowOff>76200</xdr:rowOff>
              </from>
              <to>
                <xdr:col>1</xdr:col>
                <xdr:colOff>2324100</xdr:colOff>
                <xdr:row>5</xdr:row>
                <xdr:rowOff>123825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African Union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Hawi Negese Bayisa</dc:creator>
  <cp:lastModifiedBy>Seblu Zenebe</cp:lastModifiedBy>
  <cp:lastPrinted>2019-04-10T15:29:00Z</cp:lastPrinted>
  <dcterms:created xsi:type="dcterms:W3CDTF">2019-03-28T14:22:06Z</dcterms:created>
  <dcterms:modified xsi:type="dcterms:W3CDTF">2019-04-10T15:29:17Z</dcterms:modified>
</cp:coreProperties>
</file>